
<file path=xl/calcChain.xml><?xml version="1.0" encoding="utf-8"?>
<calcChain xmlns="http://schemas.openxmlformats.org/spreadsheetml/2006/main">
  <c r="F3" i="2" l="1"/>
  <c r="F4" i="2"/>
  <c r="F11" i="2" s="1"/>
  <c r="F5" i="2"/>
  <c r="F6" i="2"/>
  <c r="F7" i="2"/>
  <c r="F8" i="2"/>
  <c r="F9" i="2"/>
  <c r="F10" i="2"/>
  <c r="F27" i="1" l="1"/>
  <c r="F26" i="1"/>
  <c r="F25" i="1"/>
  <c r="F24" i="1"/>
  <c r="F23" i="1"/>
  <c r="F22" i="1"/>
  <c r="F21" i="1"/>
  <c r="F20" i="1"/>
  <c r="F19" i="1"/>
  <c r="F18" i="1"/>
  <c r="F17" i="1"/>
  <c r="F16" i="1"/>
  <c r="F15" i="1"/>
  <c r="F14" i="1"/>
  <c r="F13" i="1"/>
  <c r="F12" i="1"/>
  <c r="F11" i="1"/>
  <c r="F10" i="1"/>
  <c r="F9" i="1"/>
  <c r="F7" i="1"/>
  <c r="F6" i="1"/>
  <c r="F5" i="1"/>
  <c r="F3" i="1"/>
</calcChain>
</file>

<file path=xl/sharedStrings.xml><?xml version="1.0" encoding="utf-8"?>
<sst xmlns="http://schemas.openxmlformats.org/spreadsheetml/2006/main" count="232" uniqueCount="99">
  <si>
    <r>
      <rPr>
        <b/>
        <sz val="16"/>
        <color theme="1"/>
        <rFont val="仿宋_GB2312"/>
        <charset val="134"/>
      </rPr>
      <t>报价单（TGJA-WZ-2021</t>
    </r>
    <r>
      <rPr>
        <b/>
        <sz val="16"/>
        <color rgb="FFFF0000"/>
        <rFont val="仿宋_GB2312"/>
        <charset val="134"/>
      </rPr>
      <t>80</t>
    </r>
    <r>
      <rPr>
        <b/>
        <sz val="16"/>
        <color theme="1"/>
        <rFont val="仿宋_GB2312"/>
        <charset val="134"/>
      </rPr>
      <t>）1包</t>
    </r>
  </si>
  <si>
    <t>序号</t>
  </si>
  <si>
    <t>物料描述</t>
  </si>
  <si>
    <t>材质</t>
  </si>
  <si>
    <t>型号规格（mm）</t>
  </si>
  <si>
    <t>单位</t>
  </si>
  <si>
    <t>数量</t>
  </si>
  <si>
    <t>单价  （元）</t>
  </si>
  <si>
    <t>合价 （元）</t>
  </si>
  <si>
    <t>税率</t>
  </si>
  <si>
    <t>到货日期</t>
  </si>
  <si>
    <t>备注（报价含运费一票制结算开具13%增值税专用发票，材料供完后开具发票当月入账，入账后次月付50%，年底付30%，剩余20%后两年内付清。）</t>
  </si>
  <si>
    <t>焊接钢管</t>
  </si>
  <si>
    <t>Q235B</t>
  </si>
  <si>
    <t>φ33.5*2.0</t>
  </si>
  <si>
    <t>吨</t>
  </si>
  <si>
    <t>2021.11.15</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</si>
  <si>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，按米重1.554公斤发货至铜陵有色建安钢构有限责任公司。</t>
    </r>
  </si>
  <si>
    <t>角钢</t>
  </si>
  <si>
    <t>L70*5</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</si>
  <si>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，按米重5.397公斤发货至铜陵有色建安钢构有限责任公司。</t>
    </r>
  </si>
  <si>
    <t>L50*3</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</si>
  <si>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，按米重2.332公斤发货至铜陵有色建安钢构有限责任公司。</t>
    </r>
  </si>
  <si>
    <t>L50*5</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</si>
  <si>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，按米重3.77公斤发货至铜陵有色建安钢构有限责任公司。</t>
    </r>
  </si>
  <si>
    <t>圆钢</t>
  </si>
  <si>
    <t>φ12</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</si>
  <si>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，按米重0.888公斤发货至铜陵有色建安钢构有限责任公司。</t>
    </r>
  </si>
  <si>
    <t>矩形管</t>
  </si>
  <si>
    <t>□100*50*3</t>
  </si>
  <si>
    <r>
      <rPr>
        <sz val="10"/>
        <color theme="1"/>
        <rFont val="宋体"/>
        <family val="3"/>
        <charset val="134"/>
      </rPr>
      <t>国标理算，</t>
    </r>
    <r>
      <rPr>
        <b/>
        <sz val="10"/>
        <color rgb="FFFF0000"/>
        <rFont val="宋体"/>
        <family val="3"/>
        <charset val="134"/>
      </rPr>
      <t>镀锌含量275克</t>
    </r>
    <r>
      <rPr>
        <sz val="10"/>
        <color theme="1"/>
        <rFont val="宋体"/>
        <family val="3"/>
        <charset val="134"/>
      </rPr>
      <t>，按米重6.782公斤发货至铜陵有色建安钢构有限责任公司。</t>
    </r>
  </si>
  <si>
    <t>成品H型钢</t>
  </si>
  <si>
    <t>HW250*250*9*14</t>
  </si>
  <si>
    <t>国标理算，按米重72.4公斤发货至铜陵有色建安钢构有限责任公司。</t>
  </si>
  <si>
    <t>槽钢</t>
  </si>
  <si>
    <t>[10</t>
  </si>
  <si>
    <t>国标理算，按米重10.007公斤发货至铜陵有色建安钢构有限责任公司。</t>
  </si>
  <si>
    <t>[12.6a</t>
  </si>
  <si>
    <t>国标理算，按米重12.059公斤发货至铜陵有色建安钢构有限责任公司。</t>
  </si>
  <si>
    <t>[25a</t>
  </si>
  <si>
    <t>国标理算，按米重27.41公斤发货至铜陵有色建安钢构有限责任公司。</t>
  </si>
  <si>
    <t>φ102*3.0</t>
  </si>
  <si>
    <t>国标理算，按米重7.324公斤发货至铜陵有色建安钢构有限责任公司。</t>
  </si>
  <si>
    <t>φ114*3.0</t>
  </si>
  <si>
    <t>国标理算，按米重8.212公斤发货至铜陵有色建安钢构有限责任公司。</t>
  </si>
  <si>
    <t>φ121*3.0</t>
  </si>
  <si>
    <t>国标理算，按米重8.73公斤发货至铜陵有色建安钢构有限责任公司。</t>
  </si>
  <si>
    <t>φ20</t>
  </si>
  <si>
    <t>国标理算，按米重2.47公斤发货至铜陵有色建安钢构有限责任公司。</t>
  </si>
  <si>
    <t>L100*10</t>
  </si>
  <si>
    <t>国标理算，按米重15.12公斤发货至铜陵有色建安钢构有限责任公司。</t>
  </si>
  <si>
    <t>L100*80*6</t>
  </si>
  <si>
    <t>国标理算，按米重8.35公斤发货至铜陵有色建安钢构有限责任公司。</t>
  </si>
  <si>
    <t>L50*4</t>
  </si>
  <si>
    <t>国标理算，按米重3.059公斤发货至铜陵有色建安钢构有限责任公司。</t>
  </si>
  <si>
    <t>国标理算，按米重3.77公斤发货至铜陵有色建安钢构有限责任公司。</t>
  </si>
  <si>
    <t>L63*5</t>
  </si>
  <si>
    <t>国标理算，按米重4.822公斤发货至铜陵有色建安钢构有限责任公司。</t>
  </si>
  <si>
    <t>L70*6</t>
  </si>
  <si>
    <t>国标理算，按米重6.406公斤发货至铜陵有色建安钢构有限责任公司。</t>
  </si>
  <si>
    <t>L63*6</t>
  </si>
  <si>
    <t>国标理算，按米重5.721公斤发货至铜陵有色建安钢构有限责任公司。</t>
  </si>
  <si>
    <t>L75*5</t>
  </si>
  <si>
    <t>国标理算，按米重5.818公斤发货至铜陵有色建安钢构有限责任公司。</t>
  </si>
  <si>
    <t>L90*56*6</t>
  </si>
  <si>
    <t>国标理算，按米重6.717公斤发货至铜陵有色建安钢构有限责任公司。</t>
  </si>
  <si>
    <t>花纹钢板</t>
  </si>
  <si>
    <t>6mm扁豆型</t>
  </si>
  <si>
    <t>国标理算，扁豆型按平方重50.5公斤发货至铜陵有色建安钢构有限责任公司。</t>
  </si>
  <si>
    <t>合计（总价）</t>
  </si>
  <si>
    <t>密封报价装订信封，信封上注明公司名称及报价单单号，快递到指定地点：铜陵有色金属集团铜冠建筑安装股份有限公司经营部黄赟18656211500收（长江西路2571号主楼三楼）</t>
  </si>
  <si>
    <t>说明
1.材料符合GB/T3274-2017；GB/T700-2006；GB/T706-2016；，质量保证书随货同行，未到视同未到货。                                                                                                                     2.运费供方承担，5日内发货完毕；严格按需方要求时间供货 ，若不能按时供货按晚一天2000元进行罚款。                                                                                                                3.按国标验收，如发现质量问题，提货后十日内提出，供方3天内无条件换货往返费用供方承担                                                                              4.合同签订后，货到验收合格后开具13%增值税专用发票，材料供完后开具发票当月入账，入账后次月付50%，年底付30%，剩余20%后两年内付清。                                                                                   5.本合同在履行过程中发生争议，由双方当事人协商解决；也可由需方当地工商行政管理部门调解；如调解不成也可向需方当地人民法院进行起诉。</t>
  </si>
  <si>
    <t>投标人单位（公章）</t>
  </si>
  <si>
    <t>法定代表人或授权代理人</t>
  </si>
  <si>
    <t>联系方式</t>
  </si>
  <si>
    <t>电话：</t>
  </si>
  <si>
    <t>邮箱：</t>
  </si>
  <si>
    <t>说明
1.材料符合GB∕T 6725-2017 冷弯型钢技术要求，质量保证书随货同行，未到视同未到货。                                                                                                                     2.运费供方承担，5日内发货完毕；严格按需方要求时间供货 ，若不能按时供货按晚一天2000元进行罚款。                                                                                                                3.按国标验收，如发现质量问题，提货后十日内提出，供方3天内无条件换货往返费用供方承担                                                                              4.合同签订后，货到验收合格后开具13%增值税专用发票，材料供完后开具发票当月入账，入账后次月付50%，年底付30%，剩余20%后两年内付清。                                                                                   5.本合同在履行过程中发生争议，由双方当事人协商解决；也可由需方当地工商行政管理部门调解；如调解不成也可向需方当地人民法院进行起诉。</t>
  </si>
  <si>
    <t>国标理算，镀锌含量275克，按米重8.439公斤发货至浙江诸暨海亮施工现场</t>
  </si>
  <si>
    <t>2021.11.25</t>
  </si>
  <si>
    <t>Z250*75*20*2.5</t>
  </si>
  <si>
    <t>Q355B</t>
  </si>
  <si>
    <t>镀锌Z型钢</t>
  </si>
  <si>
    <t>国标理算，镀锌含量275克，按米重6.751公斤发货至浙江诸暨海亮施工现场</t>
  </si>
  <si>
    <t>Z250*75*20*2.0</t>
  </si>
  <si>
    <t>国标理算，镀锌含量275克，按米重7.253公斤发货至铜陵有色建安钢构有限责任公司或浙江诸暨海亮施工现场。</t>
  </si>
  <si>
    <t>C250*75*20*2.2</t>
  </si>
  <si>
    <t>镀锌C型钢</t>
  </si>
  <si>
    <t>国标理算，镀锌含量275克，按米重6.594公斤发货至铜陵有色建安钢构有限责任公司或浙江诸暨海亮施工现场。</t>
  </si>
  <si>
    <t>C250*75*20*2.0</t>
  </si>
  <si>
    <t>国标理算，镀锌含量275克，按米重6.123公斤发货至铜陵有色建安钢构有限责任公司或浙江诸暨海亮施工现场。</t>
  </si>
  <si>
    <t>C220*75*20*2.0</t>
  </si>
  <si>
    <t>国标理算，镀锌含量275克，按米重5.809公斤发货至铜陵有色建安钢构有限责任公司或浙江诸暨海亮施工现场。</t>
  </si>
  <si>
    <t>C200*75*20*2.0</t>
  </si>
  <si>
    <t>国标理算，镀锌含量275克，按米重5.511公斤发货至铜陵有色建安钢构有限责任公司或浙江诸暨海亮施工现场。</t>
  </si>
  <si>
    <t>C220*75*20*1.8</t>
  </si>
  <si>
    <t>国标理算，镀锌含量275克，按米重5.652公斤发货至铜陵有色建安钢构有限责任公司或浙江诸暨海亮施工现场。</t>
  </si>
  <si>
    <t>C200*70*20*2.0</t>
  </si>
  <si>
    <r>
      <rPr>
        <b/>
        <sz val="16"/>
        <color theme="1"/>
        <rFont val="宋体"/>
        <family val="3"/>
        <charset val="134"/>
        <scheme val="minor"/>
      </rPr>
      <t>报价单（TGJA-WZ-2021</t>
    </r>
    <r>
      <rPr>
        <b/>
        <sz val="16"/>
        <color rgb="FFFF0000"/>
        <rFont val="宋体"/>
        <family val="3"/>
        <charset val="134"/>
        <scheme val="minor"/>
      </rPr>
      <t>80</t>
    </r>
    <r>
      <rPr>
        <b/>
        <sz val="16"/>
        <color theme="1"/>
        <rFont val="宋体"/>
        <family val="3"/>
        <charset val="134"/>
        <scheme val="minor"/>
      </rPr>
      <t>）2包</t>
    </r>
  </si>
</sst>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K2" sqref="K2"/>
    </sheetView>
  </sheetViews>
  <sheetFormatPr defaultColWidth="9" defaultRowHeight="24.95" customHeight="1"/>
  <cols>
    <col min="1" max="1" width="3.75" customWidth="1"/>
    <col min="2" max="2" width="10.625" customWidth="1"/>
    <col min="3" max="3" width="7.25" customWidth="1"/>
    <col min="4" max="4" width="13" customWidth="1"/>
    <col min="5" max="5" width="4.75" customWidth="1"/>
    <col min="6" max="6" width="8.375" customWidth="1"/>
    <col min="7" max="7" width="8.25" customWidth="1"/>
    <col min="8" max="8" width="9.125" customWidth="1"/>
    <col min="9" max="9" width="5.625" style="4" customWidth="1"/>
    <col min="10" max="10" width="11.25" customWidth="1"/>
    <col min="11" max="11" width="60.25" customWidth="1"/>
  </cols>
  <sheetData>
    <row r="1" spans="1:11" s="1" customFormat="1" ht="23.1" customHeight="1">
      <c r="A1" s="43" t="s">
        <v>0</v>
      </c>
      <c r="B1" s="44"/>
      <c r="C1" s="44"/>
      <c r="D1" s="44"/>
      <c r="E1" s="44"/>
      <c r="F1" s="44"/>
      <c r="G1" s="44"/>
      <c r="H1" s="44"/>
      <c r="I1" s="45"/>
      <c r="J1" s="44"/>
      <c r="K1" s="44"/>
    </row>
    <row r="2" spans="1:11" ht="42.95" customHeight="1">
      <c r="A2" s="5" t="s">
        <v>1</v>
      </c>
      <c r="B2" s="5" t="s">
        <v>2</v>
      </c>
      <c r="C2" s="5" t="s">
        <v>3</v>
      </c>
      <c r="D2" s="6" t="s">
        <v>4</v>
      </c>
      <c r="E2" s="5" t="s">
        <v>5</v>
      </c>
      <c r="F2" s="5" t="s">
        <v>6</v>
      </c>
      <c r="G2" s="6" t="s">
        <v>7</v>
      </c>
      <c r="H2" s="6" t="s">
        <v>8</v>
      </c>
      <c r="I2" s="5" t="s">
        <v>9</v>
      </c>
      <c r="J2" s="5" t="s">
        <v>10</v>
      </c>
      <c r="K2" s="32" t="s">
        <v>11</v>
      </c>
    </row>
    <row r="3" spans="1:11" s="2" customFormat="1" ht="30" customHeight="1">
      <c r="A3" s="7">
        <v>1</v>
      </c>
      <c r="B3" s="8" t="s">
        <v>12</v>
      </c>
      <c r="C3" s="9" t="s">
        <v>13</v>
      </c>
      <c r="D3" s="10" t="s">
        <v>14</v>
      </c>
      <c r="E3" s="11" t="s">
        <v>15</v>
      </c>
      <c r="F3" s="12">
        <f>3.172559376*1.03</f>
        <v>3.2677361572800003</v>
      </c>
      <c r="G3" s="13"/>
      <c r="H3" s="14"/>
      <c r="I3" s="33">
        <v>0.13</v>
      </c>
      <c r="J3" s="34" t="s">
        <v>16</v>
      </c>
      <c r="K3" s="35" t="s">
        <v>17</v>
      </c>
    </row>
    <row r="4" spans="1:11" s="2" customFormat="1" ht="30" customHeight="1">
      <c r="A4" s="7">
        <v>2</v>
      </c>
      <c r="B4" s="8" t="s">
        <v>18</v>
      </c>
      <c r="C4" s="9" t="s">
        <v>13</v>
      </c>
      <c r="D4" s="8" t="s">
        <v>19</v>
      </c>
      <c r="E4" s="11" t="s">
        <v>15</v>
      </c>
      <c r="F4" s="15">
        <v>25.48</v>
      </c>
      <c r="G4" s="13"/>
      <c r="H4" s="14"/>
      <c r="I4" s="33">
        <v>0.13</v>
      </c>
      <c r="J4" s="34" t="s">
        <v>16</v>
      </c>
      <c r="K4" s="35" t="s">
        <v>20</v>
      </c>
    </row>
    <row r="5" spans="1:11" s="2" customFormat="1" ht="30" customHeight="1">
      <c r="A5" s="7">
        <v>3</v>
      </c>
      <c r="B5" s="8" t="s">
        <v>18</v>
      </c>
      <c r="C5" s="9" t="s">
        <v>13</v>
      </c>
      <c r="D5" s="16" t="s">
        <v>21</v>
      </c>
      <c r="E5" s="11" t="s">
        <v>15</v>
      </c>
      <c r="F5" s="15">
        <f>0.32593*1.03</f>
        <v>0.3357079</v>
      </c>
      <c r="G5" s="13"/>
      <c r="H5" s="14"/>
      <c r="I5" s="33">
        <v>0.13</v>
      </c>
      <c r="J5" s="34" t="s">
        <v>16</v>
      </c>
      <c r="K5" s="35" t="s">
        <v>22</v>
      </c>
    </row>
    <row r="6" spans="1:11" s="2" customFormat="1" ht="30" customHeight="1">
      <c r="A6" s="7">
        <v>4</v>
      </c>
      <c r="B6" s="8" t="s">
        <v>18</v>
      </c>
      <c r="C6" s="9" t="s">
        <v>13</v>
      </c>
      <c r="D6" s="16" t="s">
        <v>23</v>
      </c>
      <c r="E6" s="11" t="s">
        <v>15</v>
      </c>
      <c r="F6" s="15">
        <f>2.7068401252882*1.03</f>
        <v>2.7880453290468461</v>
      </c>
      <c r="G6" s="13"/>
      <c r="H6" s="14"/>
      <c r="I6" s="33">
        <v>0.13</v>
      </c>
      <c r="J6" s="34" t="s">
        <v>16</v>
      </c>
      <c r="K6" s="35" t="s">
        <v>24</v>
      </c>
    </row>
    <row r="7" spans="1:11" s="2" customFormat="1" ht="30" customHeight="1">
      <c r="A7" s="7">
        <v>5</v>
      </c>
      <c r="B7" s="8" t="s">
        <v>25</v>
      </c>
      <c r="C7" s="9" t="s">
        <v>13</v>
      </c>
      <c r="D7" s="10" t="s">
        <v>26</v>
      </c>
      <c r="E7" s="11" t="s">
        <v>15</v>
      </c>
      <c r="F7" s="12">
        <f>15.819044016849*1.03</f>
        <v>16.293615337354471</v>
      </c>
      <c r="G7" s="13"/>
      <c r="H7" s="14"/>
      <c r="I7" s="33">
        <v>0.13</v>
      </c>
      <c r="J7" s="34" t="s">
        <v>16</v>
      </c>
      <c r="K7" s="35" t="s">
        <v>27</v>
      </c>
    </row>
    <row r="8" spans="1:11" s="2" customFormat="1" ht="30" customHeight="1">
      <c r="A8" s="7">
        <v>6</v>
      </c>
      <c r="B8" s="8" t="s">
        <v>28</v>
      </c>
      <c r="C8" s="9" t="s">
        <v>13</v>
      </c>
      <c r="D8" s="8" t="s">
        <v>29</v>
      </c>
      <c r="E8" s="11" t="s">
        <v>15</v>
      </c>
      <c r="F8" s="12">
        <v>4.2690000000000001</v>
      </c>
      <c r="G8" s="13"/>
      <c r="H8" s="14"/>
      <c r="I8" s="33">
        <v>0.13</v>
      </c>
      <c r="J8" s="34" t="s">
        <v>16</v>
      </c>
      <c r="K8" s="35" t="s">
        <v>30</v>
      </c>
    </row>
    <row r="9" spans="1:11" ht="30" customHeight="1">
      <c r="A9" s="7">
        <v>7</v>
      </c>
      <c r="B9" s="8" t="s">
        <v>31</v>
      </c>
      <c r="C9" s="5" t="s">
        <v>13</v>
      </c>
      <c r="D9" s="8" t="s">
        <v>32</v>
      </c>
      <c r="E9" s="11" t="s">
        <v>15</v>
      </c>
      <c r="F9" s="12">
        <f>4.63828*1.03</f>
        <v>4.7774283999999998</v>
      </c>
      <c r="G9" s="17"/>
      <c r="H9" s="18"/>
      <c r="I9" s="36">
        <v>0.13</v>
      </c>
      <c r="J9" s="34" t="s">
        <v>16</v>
      </c>
      <c r="K9" s="37" t="s">
        <v>33</v>
      </c>
    </row>
    <row r="10" spans="1:11" ht="30" customHeight="1">
      <c r="A10" s="7">
        <v>8</v>
      </c>
      <c r="B10" s="8" t="s">
        <v>34</v>
      </c>
      <c r="C10" s="5" t="s">
        <v>13</v>
      </c>
      <c r="D10" s="10" t="s">
        <v>35</v>
      </c>
      <c r="E10" s="11" t="s">
        <v>15</v>
      </c>
      <c r="F10" s="12">
        <f>0.171*1.03</f>
        <v>0.17613000000000001</v>
      </c>
      <c r="G10" s="17"/>
      <c r="H10" s="18"/>
      <c r="I10" s="36">
        <v>0.13</v>
      </c>
      <c r="J10" s="34" t="s">
        <v>16</v>
      </c>
      <c r="K10" s="37" t="s">
        <v>36</v>
      </c>
    </row>
    <row r="11" spans="1:11" ht="30" customHeight="1">
      <c r="A11" s="7">
        <v>9</v>
      </c>
      <c r="B11" s="8" t="s">
        <v>34</v>
      </c>
      <c r="C11" s="5" t="s">
        <v>13</v>
      </c>
      <c r="D11" s="10" t="s">
        <v>37</v>
      </c>
      <c r="E11" s="11" t="s">
        <v>15</v>
      </c>
      <c r="F11" s="12">
        <f>0.05208*1.03</f>
        <v>5.36424E-2</v>
      </c>
      <c r="G11" s="17"/>
      <c r="H11" s="18"/>
      <c r="I11" s="36">
        <v>0.13</v>
      </c>
      <c r="J11" s="34" t="s">
        <v>16</v>
      </c>
      <c r="K11" s="37" t="s">
        <v>38</v>
      </c>
    </row>
    <row r="12" spans="1:11" ht="30" customHeight="1">
      <c r="A12" s="7">
        <v>10</v>
      </c>
      <c r="B12" s="8" t="s">
        <v>34</v>
      </c>
      <c r="C12" s="5" t="s">
        <v>13</v>
      </c>
      <c r="D12" s="19" t="s">
        <v>39</v>
      </c>
      <c r="E12" s="11" t="s">
        <v>15</v>
      </c>
      <c r="F12" s="12">
        <f>13.80225*1.03</f>
        <v>14.216317500000001</v>
      </c>
      <c r="G12" s="17"/>
      <c r="H12" s="18"/>
      <c r="I12" s="36">
        <v>0.13</v>
      </c>
      <c r="J12" s="34" t="s">
        <v>16</v>
      </c>
      <c r="K12" s="37" t="s">
        <v>40</v>
      </c>
    </row>
    <row r="13" spans="1:11" ht="30" customHeight="1">
      <c r="A13" s="7">
        <v>11</v>
      </c>
      <c r="B13" s="8" t="s">
        <v>12</v>
      </c>
      <c r="C13" s="5" t="s">
        <v>13</v>
      </c>
      <c r="D13" s="10" t="s">
        <v>41</v>
      </c>
      <c r="E13" s="11" t="s">
        <v>15</v>
      </c>
      <c r="F13" s="20">
        <f>0.7200475*1.03</f>
        <v>0.74164892500000001</v>
      </c>
      <c r="G13" s="17"/>
      <c r="H13" s="18"/>
      <c r="I13" s="36">
        <v>0.13</v>
      </c>
      <c r="J13" s="34" t="s">
        <v>16</v>
      </c>
      <c r="K13" s="37" t="s">
        <v>42</v>
      </c>
    </row>
    <row r="14" spans="1:11" ht="30" customHeight="1">
      <c r="A14" s="7">
        <v>12</v>
      </c>
      <c r="B14" s="8" t="s">
        <v>12</v>
      </c>
      <c r="C14" s="5" t="s">
        <v>13</v>
      </c>
      <c r="D14" s="8" t="s">
        <v>43</v>
      </c>
      <c r="E14" s="11" t="s">
        <v>15</v>
      </c>
      <c r="F14" s="20">
        <f>6.5727*1.03</f>
        <v>6.7698810000000007</v>
      </c>
      <c r="G14" s="17"/>
      <c r="H14" s="18"/>
      <c r="I14" s="36">
        <v>0.13</v>
      </c>
      <c r="J14" s="34" t="s">
        <v>16</v>
      </c>
      <c r="K14" s="37" t="s">
        <v>44</v>
      </c>
    </row>
    <row r="15" spans="1:11" ht="30" customHeight="1">
      <c r="A15" s="7">
        <v>13</v>
      </c>
      <c r="B15" s="8" t="s">
        <v>12</v>
      </c>
      <c r="C15" s="5" t="s">
        <v>13</v>
      </c>
      <c r="D15" s="8" t="s">
        <v>45</v>
      </c>
      <c r="E15" s="11" t="s">
        <v>15</v>
      </c>
      <c r="F15" s="12">
        <f>5.498591*1.03</f>
        <v>5.6635487300000005</v>
      </c>
      <c r="G15" s="17"/>
      <c r="H15" s="18"/>
      <c r="I15" s="36">
        <v>0.13</v>
      </c>
      <c r="J15" s="34" t="s">
        <v>16</v>
      </c>
      <c r="K15" s="37" t="s">
        <v>46</v>
      </c>
    </row>
    <row r="16" spans="1:11" ht="30" customHeight="1">
      <c r="A16" s="7">
        <v>14</v>
      </c>
      <c r="B16" s="8" t="s">
        <v>25</v>
      </c>
      <c r="C16" s="5" t="s">
        <v>13</v>
      </c>
      <c r="D16" s="10" t="s">
        <v>47</v>
      </c>
      <c r="E16" s="11" t="s">
        <v>15</v>
      </c>
      <c r="F16" s="12">
        <f>6.1142427205052*1.03</f>
        <v>6.2976700021203564</v>
      </c>
      <c r="G16" s="17"/>
      <c r="H16" s="18"/>
      <c r="I16" s="36">
        <v>0.13</v>
      </c>
      <c r="J16" s="34" t="s">
        <v>16</v>
      </c>
      <c r="K16" s="37" t="s">
        <v>48</v>
      </c>
    </row>
    <row r="17" spans="1:11" ht="30" customHeight="1">
      <c r="A17" s="7">
        <v>15</v>
      </c>
      <c r="B17" s="8" t="s">
        <v>18</v>
      </c>
      <c r="C17" s="5" t="s">
        <v>13</v>
      </c>
      <c r="D17" s="10" t="s">
        <v>49</v>
      </c>
      <c r="E17" s="11" t="s">
        <v>15</v>
      </c>
      <c r="F17" s="15">
        <f>0.677688*1.03</f>
        <v>0.69801864000000002</v>
      </c>
      <c r="G17" s="17"/>
      <c r="H17" s="18"/>
      <c r="I17" s="36">
        <v>0.13</v>
      </c>
      <c r="J17" s="34" t="s">
        <v>16</v>
      </c>
      <c r="K17" s="37" t="s">
        <v>50</v>
      </c>
    </row>
    <row r="18" spans="1:11" ht="30" customHeight="1">
      <c r="A18" s="7">
        <v>16</v>
      </c>
      <c r="B18" s="8" t="s">
        <v>18</v>
      </c>
      <c r="C18" s="5" t="s">
        <v>13</v>
      </c>
      <c r="D18" s="8" t="s">
        <v>51</v>
      </c>
      <c r="E18" s="11" t="s">
        <v>15</v>
      </c>
      <c r="F18" s="15">
        <f>4.4334445568841*1.03</f>
        <v>4.5664478935906239</v>
      </c>
      <c r="G18" s="21"/>
      <c r="H18" s="22"/>
      <c r="I18" s="36">
        <v>0.13</v>
      </c>
      <c r="J18" s="34" t="s">
        <v>16</v>
      </c>
      <c r="K18" s="37" t="s">
        <v>52</v>
      </c>
    </row>
    <row r="19" spans="1:11" ht="30" customHeight="1">
      <c r="A19" s="7">
        <v>17</v>
      </c>
      <c r="B19" s="8" t="s">
        <v>18</v>
      </c>
      <c r="C19" s="5" t="s">
        <v>13</v>
      </c>
      <c r="D19" s="8" t="s">
        <v>53</v>
      </c>
      <c r="E19" s="11" t="s">
        <v>15</v>
      </c>
      <c r="F19" s="15">
        <f>0.03958416*1.03</f>
        <v>4.0771684799999999E-2</v>
      </c>
      <c r="G19" s="21"/>
      <c r="H19" s="22"/>
      <c r="I19" s="36">
        <v>0.13</v>
      </c>
      <c r="J19" s="34" t="s">
        <v>16</v>
      </c>
      <c r="K19" s="37" t="s">
        <v>54</v>
      </c>
    </row>
    <row r="20" spans="1:11" ht="30" customHeight="1">
      <c r="A20" s="7">
        <v>18</v>
      </c>
      <c r="B20" s="8" t="s">
        <v>18</v>
      </c>
      <c r="C20" s="5" t="s">
        <v>13</v>
      </c>
      <c r="D20" s="8" t="s">
        <v>23</v>
      </c>
      <c r="E20" s="11" t="s">
        <v>15</v>
      </c>
      <c r="F20" s="15">
        <f>0.0515736*1.03</f>
        <v>5.3120807999999999E-2</v>
      </c>
      <c r="G20" s="21"/>
      <c r="H20" s="22"/>
      <c r="I20" s="36">
        <v>0.13</v>
      </c>
      <c r="J20" s="34" t="s">
        <v>16</v>
      </c>
      <c r="K20" s="37" t="s">
        <v>55</v>
      </c>
    </row>
    <row r="21" spans="1:11" ht="30" customHeight="1">
      <c r="A21" s="7">
        <v>19</v>
      </c>
      <c r="B21" s="8" t="s">
        <v>18</v>
      </c>
      <c r="C21" s="5" t="s">
        <v>13</v>
      </c>
      <c r="D21" s="8" t="s">
        <v>56</v>
      </c>
      <c r="E21" s="11" t="s">
        <v>15</v>
      </c>
      <c r="F21" s="15">
        <f>0.1671576*1.03</f>
        <v>0.17217232799999999</v>
      </c>
      <c r="G21" s="21"/>
      <c r="H21" s="22"/>
      <c r="I21" s="36">
        <v>0.13</v>
      </c>
      <c r="J21" s="34" t="s">
        <v>16</v>
      </c>
      <c r="K21" s="37" t="s">
        <v>57</v>
      </c>
    </row>
    <row r="22" spans="1:11" ht="30" customHeight="1">
      <c r="A22" s="7">
        <v>20</v>
      </c>
      <c r="B22" s="8" t="s">
        <v>18</v>
      </c>
      <c r="C22" s="5" t="s">
        <v>13</v>
      </c>
      <c r="D22" s="8" t="s">
        <v>58</v>
      </c>
      <c r="E22" s="11" t="s">
        <v>15</v>
      </c>
      <c r="F22" s="15">
        <f>0.114154744*1.03</f>
        <v>0.11757938632000001</v>
      </c>
      <c r="G22" s="21"/>
      <c r="H22" s="22"/>
      <c r="I22" s="36">
        <v>0.13</v>
      </c>
      <c r="J22" s="34" t="s">
        <v>16</v>
      </c>
      <c r="K22" s="37" t="s">
        <v>59</v>
      </c>
    </row>
    <row r="23" spans="1:11" s="2" customFormat="1" ht="30" customHeight="1">
      <c r="A23" s="7">
        <v>21</v>
      </c>
      <c r="B23" s="8" t="s">
        <v>18</v>
      </c>
      <c r="C23" s="5" t="s">
        <v>13</v>
      </c>
      <c r="D23" s="8" t="s">
        <v>60</v>
      </c>
      <c r="E23" s="11" t="s">
        <v>15</v>
      </c>
      <c r="F23" s="15">
        <f>1.9444568*1.03</f>
        <v>2.002790504</v>
      </c>
      <c r="G23" s="23"/>
      <c r="H23" s="24"/>
      <c r="I23" s="36">
        <v>0.13</v>
      </c>
      <c r="J23" s="34" t="s">
        <v>16</v>
      </c>
      <c r="K23" s="37" t="s">
        <v>61</v>
      </c>
    </row>
    <row r="24" spans="1:11" ht="30" customHeight="1">
      <c r="A24" s="7">
        <v>22</v>
      </c>
      <c r="B24" s="8" t="s">
        <v>18</v>
      </c>
      <c r="C24" s="5" t="s">
        <v>13</v>
      </c>
      <c r="D24" s="8" t="s">
        <v>62</v>
      </c>
      <c r="E24" s="11" t="s">
        <v>15</v>
      </c>
      <c r="F24" s="15">
        <f>0.1095*1.03</f>
        <v>0.112785</v>
      </c>
      <c r="G24" s="21"/>
      <c r="H24" s="22"/>
      <c r="I24" s="36">
        <v>0.13</v>
      </c>
      <c r="J24" s="34" t="s">
        <v>16</v>
      </c>
      <c r="K24" s="37" t="s">
        <v>63</v>
      </c>
    </row>
    <row r="25" spans="1:11" ht="30" customHeight="1">
      <c r="A25" s="7">
        <v>23</v>
      </c>
      <c r="B25" s="8" t="s">
        <v>18</v>
      </c>
      <c r="C25" s="5" t="s">
        <v>13</v>
      </c>
      <c r="D25" s="16" t="s">
        <v>64</v>
      </c>
      <c r="E25" s="11" t="s">
        <v>15</v>
      </c>
      <c r="F25" s="15">
        <f>4.4733335095518*1.03</f>
        <v>4.6075335148383543</v>
      </c>
      <c r="G25" s="21"/>
      <c r="H25" s="22"/>
      <c r="I25" s="36">
        <v>0.13</v>
      </c>
      <c r="J25" s="34" t="s">
        <v>16</v>
      </c>
      <c r="K25" s="37" t="s">
        <v>65</v>
      </c>
    </row>
    <row r="26" spans="1:11" ht="30" customHeight="1">
      <c r="A26" s="7">
        <v>24</v>
      </c>
      <c r="B26" s="8" t="s">
        <v>66</v>
      </c>
      <c r="C26" s="5" t="s">
        <v>13</v>
      </c>
      <c r="D26" s="8" t="s">
        <v>67</v>
      </c>
      <c r="E26" s="11" t="s">
        <v>15</v>
      </c>
      <c r="F26" s="25">
        <f>28.33602744*1.03</f>
        <v>29.186108263199998</v>
      </c>
      <c r="G26" s="21"/>
      <c r="H26" s="22"/>
      <c r="I26" s="36">
        <v>0.13</v>
      </c>
      <c r="J26" s="34" t="s">
        <v>16</v>
      </c>
      <c r="K26" s="37" t="s">
        <v>68</v>
      </c>
    </row>
    <row r="27" spans="1:11" ht="24.95" customHeight="1">
      <c r="A27" s="17"/>
      <c r="B27" s="46" t="s">
        <v>69</v>
      </c>
      <c r="C27" s="47"/>
      <c r="D27" s="48"/>
      <c r="E27" s="26"/>
      <c r="F27" s="27">
        <f>SUM(F3:F26)</f>
        <v>132.68769970355066</v>
      </c>
      <c r="G27" s="28"/>
      <c r="H27" s="29"/>
      <c r="I27" s="38"/>
      <c r="J27" s="39"/>
      <c r="K27" s="39"/>
    </row>
    <row r="28" spans="1:11" ht="54" customHeight="1">
      <c r="A28" s="30"/>
      <c r="B28" s="30"/>
      <c r="C28" s="30"/>
      <c r="D28" s="30"/>
      <c r="E28" s="30"/>
      <c r="F28" s="30"/>
      <c r="G28" s="30"/>
      <c r="H28" s="30"/>
      <c r="I28" s="40"/>
      <c r="J28" s="41"/>
      <c r="K28" s="42" t="s">
        <v>70</v>
      </c>
    </row>
    <row r="29" spans="1:11" s="3" customFormat="1" ht="87" customHeight="1">
      <c r="A29" s="49" t="s">
        <v>71</v>
      </c>
      <c r="B29" s="50"/>
      <c r="C29" s="50"/>
      <c r="D29" s="50"/>
      <c r="E29" s="50"/>
      <c r="F29" s="50"/>
      <c r="G29" s="50"/>
      <c r="H29" s="50"/>
      <c r="I29" s="51"/>
      <c r="J29" s="50"/>
      <c r="K29" s="50"/>
    </row>
    <row r="30" spans="1:11" ht="22.5" customHeight="1">
      <c r="A30" s="59" t="s">
        <v>72</v>
      </c>
      <c r="B30" s="56"/>
      <c r="C30" s="56"/>
      <c r="D30" s="56"/>
      <c r="E30" s="52" t="s">
        <v>73</v>
      </c>
      <c r="F30" s="53"/>
      <c r="G30" s="53"/>
      <c r="H30" s="54"/>
      <c r="I30" s="55"/>
      <c r="J30" s="56"/>
      <c r="K30" s="56"/>
    </row>
    <row r="31" spans="1:11" ht="21" customHeight="1">
      <c r="A31" s="59"/>
      <c r="B31" s="56"/>
      <c r="C31" s="56"/>
      <c r="D31" s="56"/>
      <c r="E31" s="59" t="s">
        <v>74</v>
      </c>
      <c r="F31" s="59"/>
      <c r="G31" s="56"/>
      <c r="H31" s="56"/>
      <c r="I31" s="57" t="s">
        <v>75</v>
      </c>
      <c r="J31" s="58"/>
      <c r="K31" s="58"/>
    </row>
    <row r="32" spans="1:11" ht="24.95" customHeight="1">
      <c r="A32" s="56"/>
      <c r="B32" s="56"/>
      <c r="C32" s="56"/>
      <c r="D32" s="56"/>
      <c r="E32" s="56"/>
      <c r="F32" s="56"/>
      <c r="G32" s="56"/>
      <c r="H32" s="56"/>
      <c r="I32" s="57" t="s">
        <v>76</v>
      </c>
      <c r="J32" s="58"/>
      <c r="K32" s="58"/>
    </row>
    <row r="34" spans="1:1" ht="24.95" customHeight="1">
      <c r="A34" s="31"/>
    </row>
  </sheetData>
  <autoFilter ref="A2:K32"/>
  <mergeCells count="9">
    <mergeCell ref="I31:K31"/>
    <mergeCell ref="I32:K32"/>
    <mergeCell ref="A30:D32"/>
    <mergeCell ref="E31:H32"/>
    <mergeCell ref="A1:K1"/>
    <mergeCell ref="B27:D27"/>
    <mergeCell ref="A29:K29"/>
    <mergeCell ref="E30:H30"/>
    <mergeCell ref="I30:K30"/>
  </mergeCells>
  <phoneticPr fontId="27" type="noConversion"/>
  <pageMargins left="0.43263888888888902" right="0.35416666666666702" top="0.39305555555555599" bottom="0.31458333333333299" header="0.31458333333333299" footer="0.314583333333332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1包</vt:lpstr>
      <vt:lpstr>2包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2021-11-05T01:42:16Z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F32DCBAA4A9B48E6BDE46F4775E9E795</vt:lpwstr>
  </property>
</Properties>
</file>